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00" windowWidth="11730" windowHeight="9750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<sst xmlns="http://schemas.openxmlformats.org/spreadsheetml/2006/main" count="81" uniqueCount="80">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</sst>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"/>
    <numFmt numFmtId="193" formatCode="[$-408]dddd\,\ d\ mmmm\ yyyy"/>
    <numFmt numFmtId="194" formatCode="[$-F800]dddd\,\ mmmm\ dd\,\ yyyy"/>
    <numFmt numFmtId="195" formatCode="[$-408]d\-mmm\-yyyy;@"/>
    <numFmt numFmtId="196" formatCode="[$-408]mmmmm;@"/>
    <numFmt numFmtId="197" formatCode="[$-F800]dddd"/>
    <numFmt numFmtId="198" formatCode="[$-F800]"/>
    <numFmt numFmtId="199" formatCode="[$-408]h:mm:ss\ \π\μ/\μ\μ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189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95" fontId="0" fillId="3" borderId="0" xfId="0" applyNumberFormat="1" applyFont="1" applyFill="1" applyAlignment="1">
      <alignment horizontal="center"/>
    </xf>
    <xf numFmtId="188" fontId="0" fillId="3" borderId="0" xfId="0" applyNumberFormat="1" applyFont="1" applyFill="1" applyAlignment="1">
      <alignment/>
    </xf>
    <xf numFmtId="188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194" fontId="0" fillId="3" borderId="0" xfId="0" applyNumberFormat="1" applyFill="1" applyAlignment="1">
      <alignment horizontal="right"/>
    </xf>
    <xf numFmtId="0" fontId="0" fillId="4" borderId="0" xfId="0" applyFill="1" applyAlignment="1">
      <alignment/>
    </xf>
    <xf numFmtId="194" fontId="0" fillId="4" borderId="0" xfId="0" applyNumberFormat="1" applyFill="1" applyAlignment="1">
      <alignment horizontal="right"/>
    </xf>
    <xf numFmtId="194" fontId="0" fillId="5" borderId="0" xfId="0" applyNumberFormat="1" applyFill="1" applyAlignment="1">
      <alignment horizontal="right"/>
    </xf>
    <xf numFmtId="194" fontId="0" fillId="6" borderId="0" xfId="0" applyNumberFormat="1" applyFill="1" applyAlignment="1">
      <alignment horizontal="right"/>
    </xf>
    <xf numFmtId="194" fontId="0" fillId="7" borderId="0" xfId="0" applyNumberFormat="1" applyFill="1" applyAlignment="1">
      <alignment horizontal="right"/>
    </xf>
    <xf numFmtId="194" fontId="0" fillId="2" borderId="0" xfId="0" applyNumberFormat="1" applyFill="1" applyAlignment="1">
      <alignment horizontal="right"/>
    </xf>
    <xf numFmtId="194" fontId="0" fillId="8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195" fontId="1" fillId="3" borderId="0" xfId="0" applyNumberFormat="1" applyFont="1" applyFill="1" applyAlignment="1">
      <alignment horizontal="left"/>
    </xf>
    <xf numFmtId="195" fontId="0" fillId="3" borderId="0" xfId="0" applyNumberFormat="1" applyFill="1" applyAlignment="1">
      <alignment horizontal="left"/>
    </xf>
    <xf numFmtId="195" fontId="0" fillId="3" borderId="0" xfId="0" applyNumberFormat="1" applyFont="1" applyFill="1" applyAlignment="1">
      <alignment horizontal="left"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 horizontal="left"/>
    </xf>
    <xf numFmtId="194" fontId="0" fillId="4" borderId="0" xfId="0" applyNumberFormat="1" applyFill="1" applyAlignment="1">
      <alignment horizontal="left"/>
    </xf>
    <xf numFmtId="194" fontId="1" fillId="3" borderId="0" xfId="0" applyNumberFormat="1" applyFont="1" applyFill="1" applyAlignment="1">
      <alignment horizontal="left"/>
    </xf>
    <xf numFmtId="194" fontId="0" fillId="3" borderId="0" xfId="0" applyNumberForma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94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76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48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.75">
      <c r="A1" s="39" t="s">
        <v>9</v>
      </c>
      <c r="B1" s="39"/>
      <c r="C1" s="39"/>
      <c r="D1" s="39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2007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39180</v>
      </c>
      <c r="C5" s="5"/>
      <c r="D5" s="5"/>
    </row>
    <row r="6" spans="1:4" ht="8.25" customHeight="1">
      <c r="A6" s="7"/>
      <c r="B6" s="8"/>
      <c r="C6" s="5"/>
      <c r="D6" s="5"/>
    </row>
    <row r="7" spans="1:4" ht="15.75">
      <c r="A7" s="41" t="s">
        <v>28</v>
      </c>
      <c r="B7" s="41"/>
      <c r="C7" s="5"/>
      <c r="D7" s="21" t="s">
        <v>29</v>
      </c>
    </row>
    <row r="8" spans="1:4" ht="12.75">
      <c r="A8" s="42" t="s">
        <v>6</v>
      </c>
      <c r="B8" s="42"/>
      <c r="C8" s="5"/>
      <c r="D8" s="22" t="s">
        <v>23</v>
      </c>
    </row>
    <row r="9" spans="1:4" ht="12.75">
      <c r="A9" s="7" t="s">
        <v>15</v>
      </c>
      <c r="B9" s="28">
        <f>B5-10*7</f>
        <v>39110</v>
      </c>
      <c r="C9" s="5"/>
      <c r="D9" s="14">
        <f>DATE(B3,3,25)</f>
        <v>39166</v>
      </c>
    </row>
    <row r="10" spans="1:4" ht="12.75">
      <c r="A10" s="5" t="s">
        <v>2</v>
      </c>
      <c r="B10" s="29">
        <f>B5-9*7</f>
        <v>39117</v>
      </c>
      <c r="C10" s="5"/>
      <c r="D10" s="23" t="s">
        <v>24</v>
      </c>
    </row>
    <row r="11" spans="1:4" ht="12.75">
      <c r="A11" s="5" t="s">
        <v>3</v>
      </c>
      <c r="B11" s="29">
        <f>B5-9*7+4</f>
        <v>39121</v>
      </c>
      <c r="C11" s="5"/>
      <c r="D11" s="15">
        <f>DATE(B3,10,28)</f>
        <v>39383</v>
      </c>
    </row>
    <row r="12" spans="1:4" ht="12.75">
      <c r="A12" s="5" t="s">
        <v>4</v>
      </c>
      <c r="B12" s="29">
        <f>B5-8*7</f>
        <v>39124</v>
      </c>
      <c r="C12" s="5"/>
      <c r="D12" s="24" t="s">
        <v>25</v>
      </c>
    </row>
    <row r="13" spans="1:4" ht="12.75">
      <c r="A13" s="5" t="s">
        <v>5</v>
      </c>
      <c r="B13" s="28">
        <f>B5-7*7</f>
        <v>39131</v>
      </c>
      <c r="C13" s="5"/>
      <c r="D13" s="16">
        <f>DATE(B3,11,17)</f>
        <v>39403</v>
      </c>
    </row>
    <row r="14" spans="1:4" ht="12.75">
      <c r="A14" s="5"/>
      <c r="B14" s="5"/>
      <c r="C14" s="5"/>
      <c r="D14" s="4"/>
    </row>
    <row r="15" spans="1:4" ht="12.75">
      <c r="A15" s="40" t="s">
        <v>7</v>
      </c>
      <c r="B15" s="40"/>
      <c r="C15" s="5"/>
      <c r="D15" s="25" t="s">
        <v>26</v>
      </c>
    </row>
    <row r="16" spans="1:4" ht="12.75">
      <c r="A16" s="9" t="s">
        <v>8</v>
      </c>
      <c r="B16" s="28">
        <f>B5-7*7+1</f>
        <v>39132</v>
      </c>
      <c r="C16" s="5"/>
      <c r="D16" s="17">
        <f>DATE(B3,5,1)</f>
        <v>39203</v>
      </c>
    </row>
    <row r="17" spans="1:4" ht="12.75">
      <c r="A17" s="10" t="s">
        <v>13</v>
      </c>
      <c r="B17" s="29">
        <f>B18-1</f>
        <v>39136</v>
      </c>
      <c r="C17" s="5"/>
      <c r="D17" s="4"/>
    </row>
    <row r="18" spans="1:4" ht="12.75">
      <c r="A18" s="5" t="s">
        <v>10</v>
      </c>
      <c r="B18" s="29">
        <f>B5-6*7-1</f>
        <v>39137</v>
      </c>
      <c r="C18" s="5"/>
      <c r="D18" s="23" t="s">
        <v>32</v>
      </c>
    </row>
    <row r="19" spans="1:4" ht="12.75">
      <c r="A19" s="5" t="s">
        <v>14</v>
      </c>
      <c r="B19" s="29">
        <f>B18+1</f>
        <v>39138</v>
      </c>
      <c r="C19" s="5"/>
      <c r="D19" s="15">
        <f>DATE(year,8,6)</f>
        <v>39300</v>
      </c>
    </row>
    <row r="20" spans="1:4" ht="12.75">
      <c r="A20" s="5" t="s">
        <v>11</v>
      </c>
      <c r="B20" s="29">
        <f>B5-7</f>
        <v>39173</v>
      </c>
      <c r="C20" s="5"/>
      <c r="D20" s="4"/>
    </row>
    <row r="21" spans="1:4" ht="12.75">
      <c r="A21" s="11" t="s">
        <v>12</v>
      </c>
      <c r="B21" s="28">
        <f>B5</f>
        <v>39180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39309</v>
      </c>
    </row>
    <row r="23" spans="1:4" ht="12.75">
      <c r="A23" s="40" t="s">
        <v>16</v>
      </c>
      <c r="B23" s="40"/>
      <c r="C23" s="5"/>
      <c r="D23" s="4"/>
    </row>
    <row r="24" spans="1:4" ht="12.75">
      <c r="A24" s="5" t="s">
        <v>17</v>
      </c>
      <c r="B24" s="29">
        <f>B21+1</f>
        <v>39181</v>
      </c>
      <c r="C24" s="5"/>
      <c r="D24" s="26" t="s">
        <v>78</v>
      </c>
    </row>
    <row r="25" spans="1:4" ht="12.75">
      <c r="A25" s="5" t="s">
        <v>18</v>
      </c>
      <c r="B25" s="29">
        <f>B21+7</f>
        <v>39187</v>
      </c>
      <c r="C25" s="5"/>
      <c r="D25" s="18">
        <f>DATE(B3,1,6)</f>
        <v>39088</v>
      </c>
    </row>
    <row r="26" spans="1:4" ht="12.75">
      <c r="A26" s="5" t="s">
        <v>77</v>
      </c>
      <c r="B26" s="30">
        <f>B27-10</f>
        <v>39219</v>
      </c>
      <c r="C26" s="5"/>
      <c r="D26" s="4"/>
    </row>
    <row r="27" spans="1:4" ht="12.75">
      <c r="A27" s="5" t="s">
        <v>19</v>
      </c>
      <c r="B27" s="30">
        <f>B21+7*7</f>
        <v>39229</v>
      </c>
      <c r="C27" s="5"/>
      <c r="D27" s="24" t="s">
        <v>33</v>
      </c>
    </row>
    <row r="28" spans="1:4" ht="12.75">
      <c r="A28" s="5" t="s">
        <v>20</v>
      </c>
      <c r="B28" s="28">
        <f>B27+1</f>
        <v>39230</v>
      </c>
      <c r="C28" s="5"/>
      <c r="D28" s="16">
        <f>DATE(year,12,25)</f>
        <v>39441</v>
      </c>
    </row>
    <row r="29" spans="1:4" ht="12.75">
      <c r="A29" s="5" t="s">
        <v>21</v>
      </c>
      <c r="B29" s="29">
        <f>B27+7</f>
        <v>39236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0" t="s">
        <v>22</v>
      </c>
      <c r="B31" s="40"/>
      <c r="C31" s="5"/>
      <c r="D31" s="19">
        <f>D28+7</f>
        <v>39448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39195</v>
      </c>
      <c r="C32" s="5"/>
    </row>
    <row r="33" spans="1:4" ht="12.75">
      <c r="A33" s="43">
        <f>B32</f>
        <v>39195</v>
      </c>
      <c r="B33" s="43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4" t="s">
        <v>30</v>
      </c>
      <c r="B35" s="44"/>
      <c r="C35" s="44"/>
      <c r="D35" s="44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39083</v>
      </c>
      <c r="B37" s="35"/>
      <c r="C37" s="13"/>
      <c r="D37" s="14">
        <f>DATE(year,1,7)</f>
        <v>39089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39099</v>
      </c>
      <c r="B39" s="37"/>
      <c r="C39" s="5"/>
      <c r="D39" s="12">
        <f>DATE(year,1,18)</f>
        <v>39100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39112</v>
      </c>
      <c r="B41" s="35"/>
      <c r="C41" s="13"/>
      <c r="D41" s="14">
        <f>DATE(year,2,10)</f>
        <v>39123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39223</v>
      </c>
      <c r="B43" s="37"/>
      <c r="C43" s="5"/>
      <c r="D43" s="12">
        <f>DATE(year,6,24)</f>
        <v>39257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39262</v>
      </c>
      <c r="B45" s="35"/>
      <c r="C45" s="13"/>
      <c r="D45" s="14">
        <f>DATE(year,6,30)</f>
        <v>39263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39264</v>
      </c>
      <c r="B47" s="37"/>
      <c r="C47" s="5"/>
      <c r="D47" s="12">
        <f>DATE(year,7,7)</f>
        <v>39270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39274</v>
      </c>
      <c r="B49" s="35"/>
      <c r="C49" s="13"/>
      <c r="D49" s="14">
        <f>DATE(year,7,20)</f>
        <v>39283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39289</v>
      </c>
      <c r="B51" s="37"/>
      <c r="C51" s="5"/>
      <c r="D51" s="12">
        <f>DATE(year,8,30)</f>
        <v>39324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39339</v>
      </c>
      <c r="B53" s="35"/>
      <c r="C53" s="13"/>
      <c r="D53" s="14">
        <f>DATE(year,9,17)</f>
        <v>39342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39345</v>
      </c>
      <c r="B55" s="37"/>
      <c r="C55" s="5"/>
      <c r="D55" s="12">
        <f>DATE(year,10,3)</f>
        <v>39358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39373</v>
      </c>
      <c r="B57" s="35"/>
      <c r="C57" s="13"/>
      <c r="D57" s="14">
        <f>DATE(year,10,20)</f>
        <v>39375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39381</v>
      </c>
      <c r="B59" s="37"/>
      <c r="C59" s="5"/>
      <c r="D59" s="12">
        <f>DATE(year,11,1)</f>
        <v>39387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39394</v>
      </c>
      <c r="B61" s="35"/>
      <c r="C61" s="13"/>
      <c r="D61" s="14">
        <f>DATE(year,11,21)</f>
        <v>39407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39411</v>
      </c>
      <c r="B63" s="37"/>
      <c r="C63" s="5"/>
      <c r="D63" s="12">
        <f>DATE(year,11,26)</f>
        <v>39412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39416</v>
      </c>
      <c r="B65" s="35"/>
      <c r="C65" s="13"/>
      <c r="D65" s="14">
        <f>DATE(year,12,4)</f>
        <v>39420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39421</v>
      </c>
      <c r="B67" s="37"/>
      <c r="C67" s="5"/>
      <c r="D67" s="12">
        <f>DATE(year,12,6)</f>
        <v>39422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39425</v>
      </c>
      <c r="B69" s="35"/>
      <c r="C69" s="13"/>
      <c r="D69" s="14">
        <f>DATE(year,12,10)</f>
        <v>39426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39428</v>
      </c>
      <c r="B71" s="37"/>
      <c r="C71" s="5"/>
      <c r="D71" s="12">
        <f>DATE(year,12,15)</f>
        <v>39431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39433</v>
      </c>
      <c r="B73" s="35"/>
      <c r="C73" s="13"/>
      <c r="D73" s="14">
        <f>DATE(year,12,24)</f>
        <v>39440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39443</v>
      </c>
      <c r="B75" s="37"/>
      <c r="C75" s="5"/>
      <c r="D75" s="12">
        <f>DATE(year,4,29)</f>
        <v>39201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39144</v>
      </c>
      <c r="B77" s="35"/>
      <c r="C77" s="13"/>
      <c r="D77" s="14">
        <f>DATE(year,5,29)</f>
        <v>39231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39117</v>
      </c>
      <c r="B79" s="37"/>
      <c r="C79" s="5"/>
      <c r="D79" s="12">
        <f>DATE(year,2,5)</f>
        <v>39118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39216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39173</v>
      </c>
      <c r="C106" s="33">
        <f>MOD(19*MOD(B3,19)+16,30)+MOD(2*MOD(B3,4)+4*MOD(B3,7)+6*MOD(19*MOD(B3,19)+16,30),7)+3</f>
        <v>8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80:B80"/>
    <mergeCell ref="A81:B81"/>
    <mergeCell ref="A82:B82"/>
    <mergeCell ref="A83:B83"/>
    <mergeCell ref="A79:B79"/>
    <mergeCell ref="A74:B74"/>
    <mergeCell ref="A75:B75"/>
    <mergeCell ref="A76:B76"/>
    <mergeCell ref="A77:B77"/>
    <mergeCell ref="A67:B67"/>
    <mergeCell ref="A78:B78"/>
    <mergeCell ref="A72:B72"/>
    <mergeCell ref="A73:B73"/>
    <mergeCell ref="A69:B69"/>
    <mergeCell ref="A70:B70"/>
    <mergeCell ref="A71:B71"/>
    <mergeCell ref="A68:B6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49:B49"/>
    <mergeCell ref="A1:D1"/>
    <mergeCell ref="A15:B15"/>
    <mergeCell ref="A23:B23"/>
    <mergeCell ref="A31:B31"/>
    <mergeCell ref="A7:B7"/>
    <mergeCell ref="A8:B8"/>
    <mergeCell ref="A51:B51"/>
    <mergeCell ref="A38:B38"/>
    <mergeCell ref="A39:B39"/>
    <mergeCell ref="A40:B40"/>
    <mergeCell ref="A41:B41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63:B63"/>
    <mergeCell ref="A64:B64"/>
    <mergeCell ref="A57:B57"/>
    <mergeCell ref="A61:B61"/>
    <mergeCell ref="A62:B62"/>
    <mergeCell ref="A59:B59"/>
    <mergeCell ref="A60:B60"/>
    <mergeCell ref="A58:B58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Alexandros Theocharis</cp:lastModifiedBy>
  <cp:lastPrinted>2003-05-27T11:12:47Z</cp:lastPrinted>
  <dcterms:created xsi:type="dcterms:W3CDTF">2003-05-26T20:12:14Z</dcterms:created>
  <dcterms:modified xsi:type="dcterms:W3CDTF">2006-12-19T09:22:31Z</dcterms:modified>
  <cp:category/>
  <cp:version/>
  <cp:contentType/>
  <cp:contentStatus/>
</cp:coreProperties>
</file>